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0730" windowHeight="11760"/>
  </bookViews>
  <sheets>
    <sheet name="Budget" sheetId="1" r:id="rId1"/>
    <sheet name="Facilities" sheetId="2" r:id="rId2"/>
    <sheet name="Advancements" sheetId="3" r:id="rId3"/>
  </sheets>
  <definedNames>
    <definedName name="_xlnm.Print_Area" localSheetId="0">Budget!$A$1:$F$54</definedName>
  </definedNames>
  <calcPr calcId="125725"/>
</workbook>
</file>

<file path=xl/calcChain.xml><?xml version="1.0" encoding="utf-8"?>
<calcChain xmlns="http://schemas.openxmlformats.org/spreadsheetml/2006/main">
  <c r="B50" i="1"/>
  <c r="B14"/>
  <c r="B27"/>
  <c r="B18"/>
  <c r="D5"/>
  <c r="D4"/>
  <c r="B8" s="1"/>
  <c r="B11" l="1"/>
  <c r="D15"/>
  <c r="B15" s="1"/>
  <c r="A35" i="2"/>
  <c r="A31"/>
  <c r="A24"/>
  <c r="B29" i="1"/>
  <c r="A7" i="2"/>
  <c r="A15"/>
  <c r="A12"/>
  <c r="A11"/>
  <c r="B31" i="1" l="1"/>
  <c r="B51"/>
  <c r="B33"/>
  <c r="B44" l="1"/>
  <c r="B19" l="1"/>
  <c r="B46" s="1"/>
</calcChain>
</file>

<file path=xl/sharedStrings.xml><?xml version="1.0" encoding="utf-8"?>
<sst xmlns="http://schemas.openxmlformats.org/spreadsheetml/2006/main" count="115" uniqueCount="105">
  <si>
    <t>Member Rechartering</t>
  </si>
  <si>
    <t>Unit Recharter Fee</t>
  </si>
  <si>
    <t>Boys Life Subscriptions</t>
  </si>
  <si>
    <t>each youth</t>
  </si>
  <si>
    <t>Registered Youth:</t>
  </si>
  <si>
    <t>Registered Leaders/Adults:</t>
  </si>
  <si>
    <t>Rechartering</t>
  </si>
  <si>
    <t>Advancements (Ranks, Insignia, Books, Awards)</t>
  </si>
  <si>
    <t>Youth Earnings (Ranks &amp; Awards)</t>
  </si>
  <si>
    <t>Youth Uniform Insignia</t>
  </si>
  <si>
    <t>per newly registered</t>
  </si>
  <si>
    <t>O</t>
  </si>
  <si>
    <t>Administration Tools &amp; Materials</t>
  </si>
  <si>
    <t>Tracking Software (Packmaster Web &amp; Desktop with FTP)</t>
  </si>
  <si>
    <t>Weebly Professional website</t>
  </si>
  <si>
    <t>Gmail</t>
  </si>
  <si>
    <t>Printing - provided by Charter Partner ELC</t>
  </si>
  <si>
    <t>Stamps, envelopes, cards, paper</t>
  </si>
  <si>
    <t>Leader Training</t>
  </si>
  <si>
    <t>per leader average</t>
  </si>
  <si>
    <t>per youth average</t>
  </si>
  <si>
    <t>Pack Meeting presenters &amp; materials</t>
  </si>
  <si>
    <t>Recruitment Materials including Bounce House at RP Open House</t>
  </si>
  <si>
    <t>Leader Recognition for five leaders retiring from pack</t>
  </si>
  <si>
    <t>Eagle Scholarships (covered by Silent Auction)</t>
  </si>
  <si>
    <t>Activity Expesnses</t>
  </si>
  <si>
    <t>Camping Facilities for Pack Camps</t>
  </si>
  <si>
    <t>Pack Pinewood Derby Kits</t>
  </si>
  <si>
    <t>per scout</t>
  </si>
  <si>
    <t>Blue &amp; Gold Facility</t>
  </si>
  <si>
    <t>Pack Summer Activities</t>
  </si>
  <si>
    <t>TOTAL EXPENSES</t>
  </si>
  <si>
    <t>pay by scout</t>
  </si>
  <si>
    <t>New Scout Registration</t>
  </si>
  <si>
    <t>Class B Uniform (aka pack t-shirt)</t>
  </si>
  <si>
    <t>New Scout Registration Fee-book, insignia, t-shirt, BSA fee)</t>
  </si>
  <si>
    <t>Recruit</t>
  </si>
  <si>
    <t>Current</t>
  </si>
  <si>
    <t>Total</t>
  </si>
  <si>
    <t>Youth Books</t>
  </si>
  <si>
    <t>MEMBERSHIP ASSUMPTIONS</t>
  </si>
  <si>
    <t>Notes</t>
  </si>
  <si>
    <t>Pack Pinewood Derby Event - facility, awards, equip, district+</t>
  </si>
  <si>
    <t>Blue &amp; Gold Banquet &amp; Celebration (entertainment, décor, etc.)</t>
  </si>
  <si>
    <t>Camping Equipment</t>
  </si>
  <si>
    <t>Gym A/B, Cafeteria</t>
  </si>
  <si>
    <t>Microphone</t>
  </si>
  <si>
    <t>x</t>
  </si>
  <si>
    <t>PINEWOOD DERBY</t>
  </si>
  <si>
    <t>5:30-8:30 PM Friday, March 13, 2015</t>
  </si>
  <si>
    <t>8:00-3:00 PM Saturday, March 14, 2015</t>
  </si>
  <si>
    <t>Microphones</t>
  </si>
  <si>
    <t>registration fee</t>
  </si>
  <si>
    <t>RED PINE ELEMENTARY</t>
  </si>
  <si>
    <t>Red Pine Facilities Rental ($53 each plus $16)</t>
  </si>
  <si>
    <t>each renewal</t>
  </si>
  <si>
    <t>CAMPING FACILITIES</t>
  </si>
  <si>
    <t>Fred C. Anderson</t>
  </si>
  <si>
    <t>Peterson 1</t>
  </si>
  <si>
    <t>Peterson 2</t>
  </si>
  <si>
    <t>Adirondack 1</t>
  </si>
  <si>
    <t>Phillippo</t>
  </si>
  <si>
    <t>Gwin Center</t>
  </si>
  <si>
    <t>Gwin Cabin 1</t>
  </si>
  <si>
    <t>Gwin Cabin 2</t>
  </si>
  <si>
    <t>Gwin Cabin 3</t>
  </si>
  <si>
    <t>Gwin Cabin 4</t>
  </si>
  <si>
    <t>Kiwanis</t>
  </si>
  <si>
    <t>Campsite 1</t>
  </si>
  <si>
    <t>Campsite 2</t>
  </si>
  <si>
    <t>Adult Leader Insignia</t>
  </si>
  <si>
    <t>Patch Kit</t>
  </si>
  <si>
    <t>World Crest *</t>
  </si>
  <si>
    <t>Council Patch *</t>
  </si>
  <si>
    <t>Pack Numbers *</t>
  </si>
  <si>
    <t>Pack Pride Patch (Eagle) *</t>
  </si>
  <si>
    <t>Patrol Patch</t>
  </si>
  <si>
    <t>Epaulettes</t>
  </si>
  <si>
    <t>Webelos Colors</t>
  </si>
  <si>
    <t>Belt Loops</t>
  </si>
  <si>
    <t>Academic/Sport Pins</t>
  </si>
  <si>
    <t>Academic Letter</t>
  </si>
  <si>
    <t>Webelos Activity Pins</t>
  </si>
  <si>
    <t>* indicates items included in patch kit</t>
  </si>
  <si>
    <t>Segments</t>
  </si>
  <si>
    <t>JoyCrest or ThePatchPlace</t>
  </si>
  <si>
    <t>Scout Shop</t>
  </si>
  <si>
    <t>custom made order not from Scout Shop</t>
  </si>
  <si>
    <t>Self Funded</t>
  </si>
  <si>
    <t>INCREASED $9 EACH</t>
  </si>
  <si>
    <t>INCREASED $20</t>
  </si>
  <si>
    <t>EXPENSES</t>
  </si>
  <si>
    <t>INCOME</t>
  </si>
  <si>
    <t>Dues -        per scout approved 4/29/2014 :</t>
  </si>
  <si>
    <t>Donations other -- gifts, dollars for doers, etc.</t>
  </si>
  <si>
    <t>TOTAL INCOME</t>
  </si>
  <si>
    <t>Updated 4/30/2014</t>
  </si>
  <si>
    <t>Pack portion of fundraising profit - 5% (amount based on 2013 sales)</t>
  </si>
  <si>
    <t xml:space="preserve"> </t>
  </si>
  <si>
    <t>(new adventure loops)</t>
  </si>
  <si>
    <t>Decreased $10</t>
  </si>
  <si>
    <t>Pack goal of having 2 show n' Sell popcorn stands for better scout/pack participation</t>
  </si>
  <si>
    <t>Woodbadge Training ($125 each)</t>
  </si>
  <si>
    <t>Dollar for Doers funds will help offset costs of camping costs</t>
  </si>
  <si>
    <t>Pack 455 Budget September 2015 through August 2016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</si>
</sst>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222222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6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/>
    <xf numFmtId="0" fontId="2" fillId="0" borderId="2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7" fillId="0" borderId="0" xfId="0" applyFont="1" applyAlignment="1">
      <alignment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1" fillId="0" borderId="9" xfId="0" applyNumberFormat="1" applyFont="1" applyBorder="1"/>
    <xf numFmtId="164" fontId="1" fillId="0" borderId="9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9" xfId="0" applyNumberFormat="1" applyFont="1" applyBorder="1"/>
    <xf numFmtId="8" fontId="0" fillId="0" borderId="0" xfId="0" applyNumberFormat="1"/>
    <xf numFmtId="0" fontId="8" fillId="0" borderId="2" xfId="0" applyFont="1" applyBorder="1"/>
    <xf numFmtId="0" fontId="0" fillId="0" borderId="0" xfId="0"/>
    <xf numFmtId="0" fontId="8" fillId="0" borderId="0" xfId="0" applyFont="1"/>
    <xf numFmtId="8" fontId="8" fillId="0" borderId="10" xfId="0" applyNumberFormat="1" applyFont="1" applyBorder="1"/>
    <xf numFmtId="0" fontId="9" fillId="0" borderId="11" xfId="0" applyFont="1" applyBorder="1"/>
    <xf numFmtId="0" fontId="8" fillId="0" borderId="11" xfId="0" applyFont="1" applyBorder="1"/>
    <xf numFmtId="8" fontId="8" fillId="0" borderId="12" xfId="0" applyNumberFormat="1" applyFont="1" applyBorder="1"/>
    <xf numFmtId="0" fontId="8" fillId="0" borderId="6" xfId="0" applyFont="1" applyBorder="1"/>
    <xf numFmtId="8" fontId="8" fillId="0" borderId="13" xfId="0" applyNumberFormat="1" applyFont="1" applyBorder="1"/>
    <xf numFmtId="0" fontId="8" fillId="0" borderId="0" xfId="0" applyFont="1" applyBorder="1"/>
    <xf numFmtId="8" fontId="8" fillId="0" borderId="0" xfId="0" applyNumberFormat="1" applyFont="1" applyBorder="1"/>
    <xf numFmtId="0" fontId="0" fillId="0" borderId="0" xfId="0" applyBorder="1"/>
    <xf numFmtId="0" fontId="8" fillId="0" borderId="0" xfId="0" applyFont="1" applyFill="1" applyBorder="1"/>
    <xf numFmtId="8" fontId="8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/>
    <xf numFmtId="164" fontId="0" fillId="0" borderId="7" xfId="0" applyNumberFormat="1" applyBorder="1"/>
    <xf numFmtId="0" fontId="0" fillId="0" borderId="7" xfId="0" applyBorder="1"/>
    <xf numFmtId="0" fontId="3" fillId="0" borderId="7" xfId="0" applyFont="1" applyBorder="1"/>
    <xf numFmtId="164" fontId="11" fillId="0" borderId="7" xfId="0" applyNumberFormat="1" applyFont="1" applyBorder="1"/>
    <xf numFmtId="0" fontId="11" fillId="0" borderId="7" xfId="0" applyFont="1" applyBorder="1" applyAlignment="1">
      <alignment horizontal="right"/>
    </xf>
    <xf numFmtId="0" fontId="11" fillId="0" borderId="7" xfId="0" applyFont="1" applyBorder="1"/>
    <xf numFmtId="6" fontId="0" fillId="0" borderId="0" xfId="0" applyNumberFormat="1" applyAlignment="1">
      <alignment horizontal="left"/>
    </xf>
    <xf numFmtId="164" fontId="0" fillId="0" borderId="0" xfId="0" applyNumberFormat="1" applyFont="1" applyBorder="1"/>
    <xf numFmtId="0" fontId="0" fillId="0" borderId="0" xfId="0" applyFont="1" applyBorder="1"/>
    <xf numFmtId="0" fontId="0" fillId="0" borderId="0" xfId="0" applyFont="1"/>
    <xf numFmtId="6" fontId="0" fillId="0" borderId="7" xfId="0" applyNumberFormat="1" applyBorder="1" applyAlignment="1">
      <alignment horizontal="left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="85" zoomScaleNormal="85" workbookViewId="0">
      <selection activeCell="K8" sqref="K8"/>
    </sheetView>
  </sheetViews>
  <sheetFormatPr defaultRowHeight="15"/>
  <cols>
    <col min="1" max="1" width="18.7109375" customWidth="1"/>
    <col min="2" max="2" width="10.28515625" style="2" bestFit="1" customWidth="1"/>
    <col min="3" max="3" width="29.5703125" customWidth="1"/>
    <col min="5" max="5" width="10.85546875" customWidth="1"/>
  </cols>
  <sheetData>
    <row r="1" spans="1:7" ht="18.75">
      <c r="A1" s="17" t="s">
        <v>104</v>
      </c>
    </row>
    <row r="2" spans="1:7" ht="4.5" customHeight="1"/>
    <row r="3" spans="1:7">
      <c r="A3" t="s">
        <v>96</v>
      </c>
      <c r="C3" s="8" t="s">
        <v>40</v>
      </c>
      <c r="D3" s="9" t="s">
        <v>38</v>
      </c>
      <c r="E3" s="9" t="s">
        <v>37</v>
      </c>
      <c r="F3" s="10" t="s">
        <v>36</v>
      </c>
    </row>
    <row r="4" spans="1:7">
      <c r="A4" s="20"/>
      <c r="C4" s="11" t="s">
        <v>5</v>
      </c>
      <c r="D4" s="12">
        <f>SUM(E4:F4)</f>
        <v>33</v>
      </c>
      <c r="E4" s="12">
        <v>27</v>
      </c>
      <c r="F4" s="13">
        <v>6</v>
      </c>
    </row>
    <row r="5" spans="1:7">
      <c r="C5" s="14" t="s">
        <v>4</v>
      </c>
      <c r="D5" s="15">
        <f>SUM(E5:F5)</f>
        <v>62</v>
      </c>
      <c r="E5" s="15">
        <v>47</v>
      </c>
      <c r="F5" s="16">
        <v>15</v>
      </c>
    </row>
    <row r="6" spans="1:7" ht="18.75">
      <c r="A6" s="52" t="s">
        <v>91</v>
      </c>
      <c r="B6" s="53"/>
      <c r="C6" s="54"/>
      <c r="D6" s="55"/>
      <c r="E6" s="55"/>
      <c r="F6" s="55"/>
    </row>
    <row r="7" spans="1:7">
      <c r="A7" s="48" t="s">
        <v>41</v>
      </c>
      <c r="B7" s="3" t="s">
        <v>6</v>
      </c>
    </row>
    <row r="8" spans="1:7">
      <c r="A8" s="19" t="s">
        <v>89</v>
      </c>
      <c r="B8" s="2">
        <f>D8*(SUM(D4:D5))</f>
        <v>2280</v>
      </c>
      <c r="C8" t="s">
        <v>0</v>
      </c>
      <c r="D8" s="1">
        <v>24</v>
      </c>
      <c r="E8" t="s">
        <v>55</v>
      </c>
    </row>
    <row r="9" spans="1:7">
      <c r="A9" s="19" t="s">
        <v>90</v>
      </c>
      <c r="B9" s="2">
        <v>40</v>
      </c>
      <c r="C9" t="s">
        <v>1</v>
      </c>
    </row>
    <row r="10" spans="1:7">
      <c r="A10" s="19" t="s">
        <v>32</v>
      </c>
      <c r="B10" s="4" t="s">
        <v>11</v>
      </c>
      <c r="C10" t="s">
        <v>2</v>
      </c>
      <c r="D10" s="1">
        <v>12</v>
      </c>
      <c r="E10" t="s">
        <v>3</v>
      </c>
    </row>
    <row r="11" spans="1:7">
      <c r="A11" s="19"/>
      <c r="B11" s="5">
        <f>SUM(B8:B10)</f>
        <v>2320</v>
      </c>
      <c r="D11" s="1"/>
    </row>
    <row r="12" spans="1:7" ht="4.5" customHeight="1">
      <c r="A12" s="19"/>
    </row>
    <row r="13" spans="1:7">
      <c r="A13" s="19"/>
      <c r="B13" s="3" t="s">
        <v>7</v>
      </c>
    </row>
    <row r="14" spans="1:7">
      <c r="A14" s="19" t="s">
        <v>100</v>
      </c>
      <c r="B14" s="2">
        <f>D14*D5</f>
        <v>1364</v>
      </c>
      <c r="C14" t="s">
        <v>8</v>
      </c>
      <c r="D14" s="1">
        <v>22</v>
      </c>
      <c r="E14" t="s">
        <v>20</v>
      </c>
      <c r="G14" s="33" t="s">
        <v>99</v>
      </c>
    </row>
    <row r="15" spans="1:7">
      <c r="A15" s="19"/>
      <c r="B15" s="2">
        <f>D15*D5</f>
        <v>589</v>
      </c>
      <c r="C15" t="s">
        <v>39</v>
      </c>
      <c r="D15" s="1">
        <f>(8+11)/2</f>
        <v>9.5</v>
      </c>
      <c r="E15" t="s">
        <v>20</v>
      </c>
    </row>
    <row r="16" spans="1:7">
      <c r="A16" s="19" t="s">
        <v>33</v>
      </c>
      <c r="B16" s="4" t="s">
        <v>11</v>
      </c>
      <c r="C16" t="s">
        <v>9</v>
      </c>
      <c r="D16" s="1">
        <v>11.9</v>
      </c>
      <c r="E16" t="s">
        <v>10</v>
      </c>
    </row>
    <row r="17" spans="1:5">
      <c r="A17" s="19" t="s">
        <v>33</v>
      </c>
      <c r="B17" s="4" t="s">
        <v>11</v>
      </c>
      <c r="C17" t="s">
        <v>34</v>
      </c>
      <c r="D17" s="1">
        <v>15</v>
      </c>
      <c r="E17" t="s">
        <v>10</v>
      </c>
    </row>
    <row r="18" spans="1:5">
      <c r="A18" s="19"/>
      <c r="B18" s="2">
        <f>D18*F4</f>
        <v>69</v>
      </c>
      <c r="C18" t="s">
        <v>70</v>
      </c>
      <c r="D18" s="31">
        <v>11.5</v>
      </c>
    </row>
    <row r="19" spans="1:5">
      <c r="A19" s="19"/>
      <c r="B19" s="5">
        <f>SUM(B14:B18)</f>
        <v>2022</v>
      </c>
    </row>
    <row r="20" spans="1:5" ht="4.5" customHeight="1">
      <c r="A20" s="19"/>
    </row>
    <row r="21" spans="1:5">
      <c r="A21" s="19"/>
      <c r="B21" s="3" t="s">
        <v>12</v>
      </c>
    </row>
    <row r="22" spans="1:5">
      <c r="A22" s="19"/>
      <c r="B22" s="2">
        <v>95</v>
      </c>
      <c r="C22" t="s">
        <v>13</v>
      </c>
    </row>
    <row r="23" spans="1:5">
      <c r="A23" s="19"/>
      <c r="B23" s="2">
        <v>48</v>
      </c>
      <c r="C23" t="s">
        <v>14</v>
      </c>
    </row>
    <row r="24" spans="1:5">
      <c r="A24" s="19"/>
      <c r="B24" s="4">
        <v>0</v>
      </c>
      <c r="C24" t="s">
        <v>15</v>
      </c>
    </row>
    <row r="25" spans="1:5">
      <c r="A25" s="19"/>
      <c r="B25" s="2">
        <v>0</v>
      </c>
      <c r="C25" t="s">
        <v>16</v>
      </c>
    </row>
    <row r="26" spans="1:5">
      <c r="A26" s="19"/>
      <c r="B26" s="2">
        <v>10</v>
      </c>
      <c r="C26" t="s">
        <v>17</v>
      </c>
    </row>
    <row r="27" spans="1:5">
      <c r="A27" s="19"/>
      <c r="B27" s="2">
        <f>D27*D4</f>
        <v>495</v>
      </c>
      <c r="C27" t="s">
        <v>18</v>
      </c>
      <c r="D27" s="1">
        <v>15</v>
      </c>
      <c r="E27" t="s">
        <v>19</v>
      </c>
    </row>
    <row r="28" spans="1:5">
      <c r="A28" s="19" t="s">
        <v>98</v>
      </c>
      <c r="B28" s="4">
        <v>250</v>
      </c>
      <c r="C28" s="33" t="s">
        <v>102</v>
      </c>
      <c r="D28" s="1"/>
    </row>
    <row r="29" spans="1:5">
      <c r="A29" s="19" t="s">
        <v>98</v>
      </c>
      <c r="B29" s="2">
        <f>16+(53*9)</f>
        <v>493</v>
      </c>
      <c r="C29" t="s">
        <v>54</v>
      </c>
    </row>
    <row r="30" spans="1:5">
      <c r="A30" s="19" t="s">
        <v>98</v>
      </c>
      <c r="B30" s="2">
        <v>300</v>
      </c>
      <c r="C30" t="s">
        <v>22</v>
      </c>
    </row>
    <row r="31" spans="1:5">
      <c r="A31" s="19"/>
      <c r="B31" s="2">
        <f>5*25</f>
        <v>125</v>
      </c>
      <c r="C31" t="s">
        <v>23</v>
      </c>
    </row>
    <row r="32" spans="1:5">
      <c r="A32" s="19"/>
      <c r="B32" s="4" t="s">
        <v>11</v>
      </c>
      <c r="C32" t="s">
        <v>24</v>
      </c>
    </row>
    <row r="33" spans="1:6">
      <c r="A33" s="19"/>
      <c r="B33" s="5">
        <f>SUM(B22:B32)</f>
        <v>1816</v>
      </c>
    </row>
    <row r="34" spans="1:6" ht="4.5" customHeight="1">
      <c r="A34" s="19"/>
    </row>
    <row r="35" spans="1:6">
      <c r="A35" s="19"/>
      <c r="B35" s="3" t="s">
        <v>25</v>
      </c>
    </row>
    <row r="36" spans="1:6">
      <c r="A36" s="19"/>
      <c r="B36" s="2">
        <v>100</v>
      </c>
      <c r="C36" t="s">
        <v>21</v>
      </c>
    </row>
    <row r="37" spans="1:6">
      <c r="A37" s="19"/>
      <c r="B37" s="2">
        <v>690</v>
      </c>
      <c r="C37" t="s">
        <v>26</v>
      </c>
    </row>
    <row r="38" spans="1:6">
      <c r="A38" s="19"/>
      <c r="B38" s="4">
        <v>400</v>
      </c>
      <c r="C38" t="s">
        <v>44</v>
      </c>
    </row>
    <row r="39" spans="1:6">
      <c r="A39" s="19"/>
      <c r="B39" s="4">
        <v>252</v>
      </c>
      <c r="C39" t="s">
        <v>27</v>
      </c>
      <c r="D39" s="1">
        <v>4</v>
      </c>
      <c r="E39" t="s">
        <v>28</v>
      </c>
    </row>
    <row r="40" spans="1:6">
      <c r="A40" s="19" t="s">
        <v>88</v>
      </c>
      <c r="B40" s="4" t="s">
        <v>11</v>
      </c>
      <c r="C40" t="s">
        <v>42</v>
      </c>
    </row>
    <row r="41" spans="1:6">
      <c r="A41" s="19"/>
      <c r="B41" s="2">
        <v>500</v>
      </c>
      <c r="C41" t="s">
        <v>29</v>
      </c>
    </row>
    <row r="42" spans="1:6">
      <c r="A42" s="19"/>
      <c r="B42" s="2">
        <v>500</v>
      </c>
      <c r="C42" t="s">
        <v>43</v>
      </c>
    </row>
    <row r="43" spans="1:6">
      <c r="A43" s="19"/>
      <c r="B43" s="4">
        <v>0</v>
      </c>
      <c r="C43" t="s">
        <v>30</v>
      </c>
    </row>
    <row r="44" spans="1:6">
      <c r="A44" s="19"/>
      <c r="B44" s="5">
        <f>SUM(B36:B43)</f>
        <v>2442</v>
      </c>
    </row>
    <row r="45" spans="1:6" ht="4.5" customHeight="1">
      <c r="A45" s="19"/>
    </row>
    <row r="46" spans="1:6">
      <c r="A46" s="19"/>
      <c r="B46" s="6">
        <f>SUM(B44,B33,B19,B11)</f>
        <v>8600</v>
      </c>
      <c r="C46" s="7" t="s">
        <v>31</v>
      </c>
      <c r="D46" s="7"/>
      <c r="E46" s="7"/>
    </row>
    <row r="47" spans="1:6" s="33" customFormat="1" ht="18.75">
      <c r="A47" s="52" t="s">
        <v>92</v>
      </c>
      <c r="B47" s="53"/>
      <c r="C47" s="54"/>
      <c r="D47" s="55"/>
      <c r="E47" s="55"/>
      <c r="F47" s="55"/>
    </row>
    <row r="48" spans="1:6" s="33" customFormat="1">
      <c r="A48" s="19"/>
      <c r="B48" s="57">
        <v>1000</v>
      </c>
      <c r="C48" s="58" t="s">
        <v>97</v>
      </c>
      <c r="D48" s="58"/>
      <c r="E48" s="58"/>
      <c r="F48" s="59"/>
    </row>
    <row r="49" spans="1:6" s="33" customFormat="1">
      <c r="A49" s="19"/>
      <c r="B49" s="57">
        <v>0</v>
      </c>
      <c r="C49" s="58" t="s">
        <v>94</v>
      </c>
      <c r="D49" s="58"/>
      <c r="E49" s="49"/>
    </row>
    <row r="50" spans="1:6">
      <c r="A50" s="19"/>
      <c r="B50" s="50">
        <f>E50*D5</f>
        <v>7440</v>
      </c>
      <c r="C50" s="51" t="s">
        <v>93</v>
      </c>
      <c r="D50" s="51"/>
      <c r="E50" s="60">
        <v>120</v>
      </c>
      <c r="F50" s="51"/>
    </row>
    <row r="51" spans="1:6" s="33" customFormat="1">
      <c r="A51" s="19"/>
      <c r="B51" s="2">
        <f>SUM(B48:B50)</f>
        <v>8440</v>
      </c>
      <c r="C51" s="61" t="s">
        <v>95</v>
      </c>
      <c r="E51" s="56"/>
    </row>
    <row r="52" spans="1:6" ht="5.25" customHeight="1">
      <c r="A52" s="18"/>
    </row>
    <row r="53" spans="1:6">
      <c r="A53" s="18" t="s">
        <v>98</v>
      </c>
      <c r="B53" s="2">
        <v>68</v>
      </c>
      <c r="C53" t="s">
        <v>35</v>
      </c>
    </row>
    <row r="54" spans="1:6">
      <c r="A54" s="18"/>
    </row>
    <row r="57" spans="1:6">
      <c r="A57" s="33" t="s">
        <v>101</v>
      </c>
    </row>
    <row r="59" spans="1:6">
      <c r="A59" s="33" t="s">
        <v>103</v>
      </c>
    </row>
  </sheetData>
  <pageMargins left="0.7" right="0.7" top="0.75" bottom="0.75" header="0.3" footer="0.3"/>
  <pageSetup scale="9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A24" sqref="A24"/>
    </sheetView>
  </sheetViews>
  <sheetFormatPr defaultRowHeight="15"/>
  <cols>
    <col min="2" max="2" width="5.85546875" customWidth="1"/>
  </cols>
  <sheetData>
    <row r="1" spans="1:3">
      <c r="A1" s="23" t="s">
        <v>53</v>
      </c>
    </row>
    <row r="2" spans="1:3">
      <c r="A2" s="1">
        <v>48</v>
      </c>
      <c r="B2" t="s">
        <v>45</v>
      </c>
    </row>
    <row r="3" spans="1:3">
      <c r="A3" s="1">
        <v>5</v>
      </c>
      <c r="B3" t="s">
        <v>46</v>
      </c>
    </row>
    <row r="5" spans="1:3">
      <c r="A5" s="1">
        <v>53</v>
      </c>
      <c r="B5" s="22" t="s">
        <v>47</v>
      </c>
      <c r="C5" s="21">
        <v>9</v>
      </c>
    </row>
    <row r="6" spans="1:3" ht="15.75" thickBot="1">
      <c r="A6" s="1">
        <v>16</v>
      </c>
      <c r="B6" t="s">
        <v>52</v>
      </c>
    </row>
    <row r="7" spans="1:3" ht="15.75" thickTop="1">
      <c r="A7" s="27">
        <f>A5*C5+A6</f>
        <v>493</v>
      </c>
    </row>
    <row r="10" spans="1:3">
      <c r="A10" s="23" t="s">
        <v>48</v>
      </c>
    </row>
    <row r="11" spans="1:3">
      <c r="A11" s="25">
        <f>3*12</f>
        <v>36</v>
      </c>
      <c r="B11" s="24" t="s">
        <v>49</v>
      </c>
    </row>
    <row r="12" spans="1:3">
      <c r="A12" s="26">
        <f>7*12</f>
        <v>84</v>
      </c>
      <c r="B12" s="24" t="s">
        <v>50</v>
      </c>
    </row>
    <row r="13" spans="1:3">
      <c r="A13" s="26">
        <v>10</v>
      </c>
      <c r="B13" t="s">
        <v>51</v>
      </c>
    </row>
    <row r="14" spans="1:3" ht="15.75" thickBot="1"/>
    <row r="15" spans="1:3" ht="15.75" thickTop="1">
      <c r="A15" s="28">
        <f>SUM(A11:A13)</f>
        <v>130</v>
      </c>
    </row>
    <row r="18" spans="1:2">
      <c r="A18" s="23" t="s">
        <v>56</v>
      </c>
    </row>
    <row r="19" spans="1:2">
      <c r="A19" s="29">
        <v>255</v>
      </c>
      <c r="B19" s="23" t="s">
        <v>57</v>
      </c>
    </row>
    <row r="20" spans="1:2">
      <c r="A20">
        <v>100</v>
      </c>
      <c r="B20" t="s">
        <v>58</v>
      </c>
    </row>
    <row r="21" spans="1:2">
      <c r="A21">
        <v>100</v>
      </c>
      <c r="B21" t="s">
        <v>59</v>
      </c>
    </row>
    <row r="22" spans="1:2">
      <c r="A22">
        <v>55</v>
      </c>
      <c r="B22" t="s">
        <v>60</v>
      </c>
    </row>
    <row r="24" spans="1:2">
      <c r="A24" s="29">
        <f>SUM(A25:A29)</f>
        <v>385</v>
      </c>
      <c r="B24" s="23" t="s">
        <v>61</v>
      </c>
    </row>
    <row r="25" spans="1:2">
      <c r="A25">
        <v>165</v>
      </c>
      <c r="B25" t="s">
        <v>62</v>
      </c>
    </row>
    <row r="26" spans="1:2">
      <c r="A26">
        <v>55</v>
      </c>
      <c r="B26" t="s">
        <v>63</v>
      </c>
    </row>
    <row r="27" spans="1:2">
      <c r="A27">
        <v>55</v>
      </c>
      <c r="B27" t="s">
        <v>64</v>
      </c>
    </row>
    <row r="28" spans="1:2">
      <c r="A28">
        <v>55</v>
      </c>
      <c r="B28" t="s">
        <v>65</v>
      </c>
    </row>
    <row r="29" spans="1:2">
      <c r="A29">
        <v>55</v>
      </c>
      <c r="B29" t="s">
        <v>66</v>
      </c>
    </row>
    <row r="31" spans="1:2">
      <c r="A31" s="29">
        <f>SUM(A32:A33)</f>
        <v>50</v>
      </c>
      <c r="B31" s="23" t="s">
        <v>67</v>
      </c>
    </row>
    <row r="32" spans="1:2">
      <c r="A32">
        <v>25</v>
      </c>
      <c r="B32" t="s">
        <v>68</v>
      </c>
    </row>
    <row r="33" spans="1:2">
      <c r="A33">
        <v>25</v>
      </c>
      <c r="B33" t="s">
        <v>69</v>
      </c>
    </row>
    <row r="34" spans="1:2" ht="15.75" thickBot="1"/>
    <row r="35" spans="1:2" ht="15.75" thickTop="1">
      <c r="A35" s="30">
        <f>SUM(A31,A24,A19)</f>
        <v>690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3" sqref="B3"/>
    </sheetView>
  </sheetViews>
  <sheetFormatPr defaultRowHeight="15"/>
  <cols>
    <col min="1" max="1" width="33.42578125" customWidth="1"/>
    <col min="2" max="2" width="10.7109375" bestFit="1" customWidth="1"/>
  </cols>
  <sheetData>
    <row r="1" spans="1:3" s="33" customFormat="1"/>
    <row r="2" spans="1:3" s="33" customFormat="1" ht="21">
      <c r="A2" s="47" t="s">
        <v>86</v>
      </c>
    </row>
    <row r="3" spans="1:3" ht="21">
      <c r="A3" s="36" t="s">
        <v>71</v>
      </c>
      <c r="B3" s="35">
        <v>11.48</v>
      </c>
    </row>
    <row r="4" spans="1:3" ht="21">
      <c r="A4" s="37" t="s">
        <v>72</v>
      </c>
      <c r="B4" s="35">
        <v>1.99</v>
      </c>
    </row>
    <row r="5" spans="1:3" ht="21">
      <c r="A5" s="37" t="s">
        <v>73</v>
      </c>
      <c r="B5" s="35">
        <v>1.5</v>
      </c>
    </row>
    <row r="6" spans="1:3" ht="21">
      <c r="A6" s="37" t="s">
        <v>74</v>
      </c>
      <c r="B6" s="35">
        <v>4.99</v>
      </c>
    </row>
    <row r="7" spans="1:3" ht="21">
      <c r="A7" s="32" t="s">
        <v>75</v>
      </c>
      <c r="B7" s="38">
        <v>3</v>
      </c>
      <c r="C7" t="s">
        <v>87</v>
      </c>
    </row>
    <row r="8" spans="1:3" s="43" customFormat="1" ht="21">
      <c r="A8" s="34" t="s">
        <v>83</v>
      </c>
      <c r="B8" s="42"/>
    </row>
    <row r="9" spans="1:3" s="43" customFormat="1" ht="21">
      <c r="A9" s="41"/>
      <c r="B9" s="42"/>
    </row>
    <row r="10" spans="1:3" ht="21">
      <c r="A10" s="39" t="s">
        <v>76</v>
      </c>
      <c r="B10" s="40">
        <v>1.99</v>
      </c>
    </row>
    <row r="11" spans="1:3" ht="21">
      <c r="A11" s="37" t="s">
        <v>77</v>
      </c>
      <c r="B11" s="35">
        <v>3.99</v>
      </c>
    </row>
    <row r="12" spans="1:3" ht="21">
      <c r="A12" s="37" t="s">
        <v>78</v>
      </c>
      <c r="B12" s="35">
        <v>5.99</v>
      </c>
    </row>
    <row r="13" spans="1:3" ht="21">
      <c r="A13" s="37" t="s">
        <v>79</v>
      </c>
      <c r="B13" s="35">
        <v>1.89</v>
      </c>
    </row>
    <row r="14" spans="1:3" ht="21">
      <c r="A14" s="37" t="s">
        <v>80</v>
      </c>
      <c r="B14" s="35">
        <v>1.89</v>
      </c>
    </row>
    <row r="15" spans="1:3" ht="21">
      <c r="A15" s="37" t="s">
        <v>81</v>
      </c>
      <c r="B15" s="35">
        <v>3.19</v>
      </c>
    </row>
    <row r="16" spans="1:3" ht="21">
      <c r="A16" s="37" t="s">
        <v>82</v>
      </c>
      <c r="B16" s="35">
        <v>1.79</v>
      </c>
    </row>
    <row r="17" spans="1:2" s="33" customFormat="1" ht="21">
      <c r="A17" s="41"/>
      <c r="B17" s="42"/>
    </row>
    <row r="18" spans="1:2" ht="21">
      <c r="A18" s="46" t="s">
        <v>85</v>
      </c>
      <c r="B18" s="33"/>
    </row>
    <row r="19" spans="1:2" ht="21">
      <c r="A19" s="44" t="s">
        <v>84</v>
      </c>
      <c r="B19" s="45">
        <v>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</vt:lpstr>
      <vt:lpstr>Facilities</vt:lpstr>
      <vt:lpstr>Advancements</vt:lpstr>
      <vt:lpstr>Budget!Print_Area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</dc:creator>
  <cp:lastModifiedBy>rwells</cp:lastModifiedBy>
  <cp:lastPrinted>2014-04-30T14:48:16Z</cp:lastPrinted>
  <dcterms:created xsi:type="dcterms:W3CDTF">2014-03-15T23:53:19Z</dcterms:created>
  <dcterms:modified xsi:type="dcterms:W3CDTF">2015-05-15T12:40:12Z</dcterms:modified>
</cp:coreProperties>
</file>